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if" ContentType="image/ti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Ana_Maria\Downloads\"/>
    </mc:Choice>
  </mc:AlternateContent>
  <xr:revisionPtr revIDLastSave="0" documentId="13_ncr:1_{85314BF2-ADC2-4D3F-B3ED-01D20CCA1D2B}" xr6:coauthVersionLast="45" xr6:coauthVersionMax="45" xr10:uidLastSave="{00000000-0000-0000-0000-000000000000}"/>
  <bookViews>
    <workbookView xWindow="-120" yWindow="-120" windowWidth="21840" windowHeight="13140" xr2:uid="{00000000-000D-0000-FFFF-FFFF00000000}"/>
  </bookViews>
  <sheets>
    <sheet name="Hoja1" sheetId="1" r:id="rId1"/>
  </sheets>
  <definedNames>
    <definedName name="_xlnm.Print_Area" localSheetId="0">Hoja1!$A$1:$O$31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0" i="1" l="1"/>
  <c r="N11" i="1"/>
  <c r="F10" i="1" l="1"/>
  <c r="N9" i="1"/>
  <c r="I10" i="1" l="1"/>
  <c r="G10" i="1"/>
  <c r="J10" i="1" s="1"/>
  <c r="O10" i="1" s="1"/>
  <c r="F8" i="1" l="1"/>
  <c r="G8" i="1" s="1"/>
  <c r="I8" i="1" l="1"/>
  <c r="F11" i="1"/>
  <c r="G11" i="1" l="1"/>
  <c r="J11" i="1" s="1"/>
  <c r="O11" i="1" s="1"/>
  <c r="F9" i="1"/>
  <c r="G9" i="1" l="1"/>
  <c r="J9" i="1"/>
  <c r="O9" i="1" s="1"/>
  <c r="E12" i="1"/>
  <c r="G12" i="1"/>
  <c r="K12" i="1"/>
  <c r="L12" i="1"/>
  <c r="M12" i="1"/>
  <c r="D12" i="1"/>
  <c r="A12" i="1" l="1"/>
  <c r="N8" i="1" l="1"/>
  <c r="N12" i="1" s="1"/>
  <c r="F12" i="1" l="1"/>
  <c r="J8" i="1" l="1"/>
  <c r="I12" i="1"/>
  <c r="O8" i="1" l="1"/>
  <c r="O12" i="1" s="1"/>
  <c r="J12" i="1"/>
</calcChain>
</file>

<file path=xl/sharedStrings.xml><?xml version="1.0" encoding="utf-8"?>
<sst xmlns="http://schemas.openxmlformats.org/spreadsheetml/2006/main" count="35" uniqueCount="31">
  <si>
    <t>DATOS DE LA PLAZA</t>
  </si>
  <si>
    <t>PERCEPCIONES</t>
  </si>
  <si>
    <t>TOTAL BRUTO</t>
  </si>
  <si>
    <t>DEDUCCIONES</t>
  </si>
  <si>
    <t>TOTAL DEDUCCIONES</t>
  </si>
  <si>
    <t>TOTAL NETO</t>
  </si>
  <si>
    <t>NIVEL</t>
  </si>
  <si>
    <t>SALARIO DIARIO INTEGRADO (BASE DE COTIZACIÓN IMSS)</t>
  </si>
  <si>
    <t>SALARIO DIARIO NOMINAL</t>
  </si>
  <si>
    <t>SUELDO</t>
  </si>
  <si>
    <t>COMP. FIJA GARANTIZADA GRAVADO</t>
  </si>
  <si>
    <t>QUINQ. GRAVADO</t>
  </si>
  <si>
    <t>ISS</t>
  </si>
  <si>
    <t>IMSS</t>
  </si>
  <si>
    <t>CESANTIA Y VEJEZ</t>
  </si>
  <si>
    <t>SUMA</t>
  </si>
  <si>
    <t>DEPARTAMENTO DE RECURSOS HUMANOS</t>
  </si>
  <si>
    <t>NUM. DE PLAZAS</t>
  </si>
  <si>
    <t>CATEGORIA O PUESTO</t>
  </si>
  <si>
    <r>
      <t xml:space="preserve">PREVISON SOCIAL MMYS </t>
    </r>
    <r>
      <rPr>
        <sz val="11"/>
        <rFont val="Calibri"/>
        <family val="2"/>
      </rPr>
      <t>EXENTO</t>
    </r>
  </si>
  <si>
    <t>TABULADOR DE SUELDO DEL PERSONAL DE MANDOS MEDIOS Y SUPERIORES</t>
  </si>
  <si>
    <t>UNIVERSIDAD DE CHALCATONGO</t>
  </si>
  <si>
    <t>N/A</t>
  </si>
  <si>
    <t>VICE-RECTOR DE ADMINISTRACIÓN</t>
  </si>
  <si>
    <t>VICE-RECTORÍA DE ADMINISTRACIÓN</t>
  </si>
  <si>
    <t>NOTA:</t>
  </si>
  <si>
    <r>
      <rPr>
        <vertAlign val="superscript"/>
        <sz val="10"/>
        <rFont val="Calibri"/>
        <family val="2"/>
        <scheme val="minor"/>
      </rPr>
      <t>1</t>
    </r>
    <r>
      <rPr>
        <sz val="10"/>
        <rFont val="Calibri"/>
        <family val="2"/>
        <scheme val="minor"/>
      </rPr>
      <t xml:space="preserve"> El Rector solo percibe el sueldo de la UTM, por lo que debe subrayarse que aunque por razones formales, en el presupuesto de cada universidad figura el sueldo del Rector, en nueve de ellas el Rector no cobra el salario.</t>
    </r>
  </si>
  <si>
    <t>En la determinación anterior, se considera el sueldo mensual promedio de 30.4 días.</t>
  </si>
  <si>
    <t>VICE-RECTOR ACADÉMICO</t>
  </si>
  <si>
    <t>JEFE DE DEPARTAMENTO B</t>
  </si>
  <si>
    <t>CUARTO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</si>
</sst>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15" x14ac:knownFonts="1">
    <font>
      <sz val="11"/>
      <color theme="1"/>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11"/>
      <name val="Calibri"/>
      <family val="2"/>
      <scheme val="minor"/>
    </font>
    <font>
      <sz val="11"/>
      <name val="Calibri"/>
      <family val="2"/>
      <scheme val="minor"/>
    </font>
    <font>
      <sz val="11"/>
      <name val="Calibri"/>
      <family val="2"/>
    </font>
    <font>
      <sz val="12"/>
      <color theme="1"/>
      <name val="Calibri"/>
      <family val="2"/>
      <scheme val="minor"/>
    </font>
    <font>
      <sz val="12"/>
      <color indexed="8"/>
      <name val="Arial"/>
      <family val="2"/>
    </font>
    <font>
      <sz val="12"/>
      <color theme="1"/>
      <name val="Arial"/>
      <family val="2"/>
    </font>
    <font>
      <sz val="12"/>
      <name val="Arial"/>
      <family val="2"/>
    </font>
    <font>
      <b/>
      <sz val="12"/>
      <color theme="1"/>
      <name val="Arial"/>
      <family val="2"/>
    </font>
    <font>
      <b/>
      <u/>
      <sz val="11"/>
      <color theme="1"/>
      <name val="Calibri"/>
      <family val="2"/>
      <scheme val="minor"/>
    </font>
    <font>
      <sz val="10"/>
      <name val="Calibri"/>
      <family val="2"/>
      <scheme val="minor"/>
    </font>
    <font>
      <vertAlign val="superscript"/>
      <sz val="10"/>
      <name val="Calibri"/>
      <family val="2"/>
      <scheme val="minor"/>
    </font>
  </fonts>
  <fills count="3">
    <fill>
      <patternFill patternType="none"/>
    </fill>
    <fill>
      <patternFill patternType="gray125"/>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s>
  <cellStyleXfs count="1">
    <xf numFmtId="0" fontId="0" fillId="0" borderId="0"/>
  </cellStyleXfs>
  <cellXfs count="41">
    <xf numFmtId="0" fontId="0" fillId="0" borderId="0" xfId="0"/>
    <xf numFmtId="0" fontId="0" fillId="0" borderId="0" xfId="0" applyFill="1"/>
    <xf numFmtId="0" fontId="7" fillId="0" borderId="2" xfId="0" applyFont="1" applyFill="1" applyBorder="1"/>
    <xf numFmtId="4" fontId="7" fillId="0" borderId="2" xfId="0" applyNumberFormat="1" applyFont="1" applyFill="1" applyBorder="1"/>
    <xf numFmtId="4" fontId="7" fillId="0" borderId="1" xfId="0" applyNumberFormat="1" applyFont="1" applyFill="1" applyBorder="1"/>
    <xf numFmtId="4" fontId="8" fillId="0" borderId="1" xfId="0" applyNumberFormat="1" applyFont="1" applyFill="1" applyBorder="1"/>
    <xf numFmtId="4" fontId="5" fillId="2" borderId="11" xfId="0" applyNumberFormat="1" applyFont="1" applyFill="1" applyBorder="1" applyAlignment="1">
      <alignment horizontal="center" vertical="center" wrapText="1"/>
    </xf>
    <xf numFmtId="4" fontId="5" fillId="2" borderId="12" xfId="0" applyNumberFormat="1" applyFont="1" applyFill="1" applyBorder="1" applyAlignment="1">
      <alignment horizontal="center" vertical="center" wrapText="1"/>
    </xf>
    <xf numFmtId="4" fontId="4" fillId="2" borderId="12" xfId="0" applyNumberFormat="1" applyFont="1" applyFill="1" applyBorder="1" applyAlignment="1">
      <alignment horizontal="center" vertical="center" wrapText="1"/>
    </xf>
    <xf numFmtId="4" fontId="10" fillId="0" borderId="1" xfId="0" applyNumberFormat="1" applyFont="1" applyFill="1" applyBorder="1" applyAlignment="1">
      <alignment horizontal="right"/>
    </xf>
    <xf numFmtId="4" fontId="10" fillId="0" borderId="1" xfId="0" applyNumberFormat="1" applyFont="1" applyFill="1" applyBorder="1" applyAlignment="1"/>
    <xf numFmtId="164" fontId="9" fillId="0" borderId="1" xfId="0" applyNumberFormat="1" applyFont="1" applyFill="1" applyBorder="1"/>
    <xf numFmtId="0" fontId="0" fillId="0" borderId="0" xfId="0" applyAlignment="1">
      <alignment wrapText="1"/>
    </xf>
    <xf numFmtId="1" fontId="7" fillId="0" borderId="2" xfId="0" applyNumberFormat="1" applyFont="1" applyFill="1" applyBorder="1" applyAlignment="1">
      <alignment horizontal="center" vertical="center"/>
    </xf>
    <xf numFmtId="0" fontId="0" fillId="0" borderId="0" xfId="0" applyAlignment="1">
      <alignment horizontal="center" vertical="center"/>
    </xf>
    <xf numFmtId="1" fontId="7" fillId="0" borderId="2" xfId="0" applyNumberFormat="1" applyFont="1" applyFill="1" applyBorder="1" applyAlignment="1">
      <alignment horizontal="left" vertical="center" wrapText="1"/>
    </xf>
    <xf numFmtId="1" fontId="2" fillId="0" borderId="2" xfId="0" applyNumberFormat="1" applyFont="1" applyFill="1" applyBorder="1" applyAlignment="1">
      <alignment horizontal="center" vertical="center"/>
    </xf>
    <xf numFmtId="164" fontId="11" fillId="0" borderId="1" xfId="0" applyNumberFormat="1" applyFont="1" applyFill="1" applyBorder="1"/>
    <xf numFmtId="0" fontId="1" fillId="0" borderId="0" xfId="0" applyFont="1" applyFill="1"/>
    <xf numFmtId="0" fontId="12" fillId="0" borderId="0" xfId="0" applyFont="1"/>
    <xf numFmtId="0" fontId="13" fillId="0" borderId="0" xfId="0" applyFont="1" applyFill="1" applyBorder="1"/>
    <xf numFmtId="1" fontId="7" fillId="0" borderId="2"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4" fontId="4" fillId="2" borderId="10" xfId="0" applyNumberFormat="1" applyFont="1" applyFill="1" applyBorder="1" applyAlignment="1">
      <alignment horizontal="center" vertical="center" wrapText="1"/>
    </xf>
    <xf numFmtId="4" fontId="4" fillId="2" borderId="14" xfId="0" applyNumberFormat="1" applyFont="1" applyFill="1" applyBorder="1" applyAlignment="1">
      <alignment horizontal="center" vertical="center" wrapText="1"/>
    </xf>
    <xf numFmtId="4" fontId="2" fillId="0" borderId="0" xfId="0" applyNumberFormat="1" applyFont="1" applyBorder="1" applyAlignment="1">
      <alignment horizontal="center"/>
    </xf>
    <xf numFmtId="4" fontId="0" fillId="0" borderId="0" xfId="0" applyNumberFormat="1" applyFont="1" applyFill="1" applyBorder="1" applyAlignment="1">
      <alignment horizontal="center"/>
    </xf>
    <xf numFmtId="4" fontId="0" fillId="0" borderId="0" xfId="0" applyNumberFormat="1" applyFont="1" applyBorder="1" applyAlignment="1">
      <alignment horizontal="center"/>
    </xf>
    <xf numFmtId="0" fontId="1" fillId="0" borderId="0" xfId="0" applyFont="1" applyBorder="1" applyAlignment="1">
      <alignment horizontal="center"/>
    </xf>
    <xf numFmtId="0" fontId="0" fillId="0" borderId="4" xfId="0" applyFont="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vertical="center" wrapText="1"/>
    </xf>
    <xf numFmtId="0" fontId="3" fillId="2" borderId="13" xfId="0" applyFont="1" applyFill="1" applyBorder="1" applyAlignment="1">
      <alignment horizontal="center" vertical="center" wrapText="1"/>
    </xf>
    <xf numFmtId="4" fontId="3" fillId="2" borderId="8" xfId="0" applyNumberFormat="1" applyFont="1" applyFill="1" applyBorder="1" applyAlignment="1">
      <alignment horizontal="center"/>
    </xf>
    <xf numFmtId="4" fontId="3" fillId="2" borderId="6" xfId="0" applyNumberFormat="1" applyFont="1" applyFill="1" applyBorder="1" applyAlignment="1">
      <alignment horizontal="center"/>
    </xf>
    <xf numFmtId="4" fontId="3" fillId="2" borderId="7"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13</xdr:col>
      <xdr:colOff>26671</xdr:colOff>
      <xdr:row>0</xdr:row>
      <xdr:rowOff>99060</xdr:rowOff>
    </xdr:from>
    <xdr:to>
      <xdr:col>14</xdr:col>
      <xdr:colOff>666751</xdr:colOff>
      <xdr:row>3</xdr:row>
      <xdr:rowOff>179967</xdr:rowOff>
    </xdr:to>
    <xdr:pic>
      <xdr:nvPicPr>
        <xdr:cNvPr id="2" name="officeArt object">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20233" b="22959"/>
        <a:stretch/>
      </xdr:blipFill>
      <xdr:spPr>
        <a:xfrm>
          <a:off x="12462511" y="99060"/>
          <a:ext cx="1554480" cy="644787"/>
        </a:xfrm>
        <a:prstGeom prst="rect">
          <a:avLst/>
        </a:prstGeom>
        <a:ln w="12700" cap="flat">
          <a:noFill/>
          <a:miter lim="400000"/>
        </a:ln>
        <a:effectLst/>
      </xdr:spPr>
    </xdr:pic>
    <xdr:clientData/>
  </xdr:twoCellAnchor>
  <xdr:twoCellAnchor editAs="oneCell">
    <xdr:from>
      <xdr:col>1</xdr:col>
      <xdr:colOff>561977</xdr:colOff>
      <xdr:row>0</xdr:row>
      <xdr:rowOff>0</xdr:rowOff>
    </xdr:from>
    <xdr:to>
      <xdr:col>1</xdr:col>
      <xdr:colOff>1285697</xdr:colOff>
      <xdr:row>4</xdr:row>
      <xdr:rowOff>231300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2" y="0"/>
          <a:ext cx="723720" cy="126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view="pageBreakPreview" topLeftCell="C1" zoomScaleNormal="55" zoomScaleSheetLayoutView="100" workbookViewId="0">
      <selection activeCell="K15" sqref="K15"/>
    </sheetView>
  </sheetViews>
  <sheetFormatPr baseColWidth="10" defaultRowHeight="15" x14ac:dyDescent="0.25"/>
  <cols>
    <col min="1" max="1" width="8.7109375" style="14" customWidth="1"/>
    <col min="2" max="2" width="34.42578125" style="12" customWidth="1"/>
    <col min="3" max="3" width="7.7109375" customWidth="1"/>
    <col min="4" max="4" width="16.140625" customWidth="1"/>
    <col min="5" max="5" width="11.7109375" customWidth="1"/>
    <col min="6" max="6" width="13.140625" customWidth="1"/>
    <col min="7" max="7" width="14.85546875" customWidth="1"/>
    <col min="8" max="8" width="14.42578125" customWidth="1"/>
    <col min="9" max="9" width="13.28515625" customWidth="1"/>
    <col min="10" max="10" width="14.28515625" customWidth="1"/>
    <col min="11" max="13" width="12.42578125" customWidth="1"/>
    <col min="14" max="14" width="16" customWidth="1"/>
    <col min="15" max="15" width="15.85546875" bestFit="1" customWidth="1"/>
  </cols>
  <sheetData>
    <row r="1" spans="1:15" ht="15.75" x14ac:dyDescent="0.25">
      <c r="A1" s="27" t="s">
        <v>21</v>
      </c>
      <c r="B1" s="27"/>
      <c r="C1" s="27"/>
      <c r="D1" s="27"/>
      <c r="E1" s="27"/>
      <c r="F1" s="27"/>
      <c r="G1" s="27"/>
      <c r="H1" s="27"/>
      <c r="I1" s="27"/>
      <c r="J1" s="27"/>
      <c r="K1" s="27"/>
      <c r="L1" s="27"/>
      <c r="M1" s="27"/>
      <c r="N1" s="27"/>
      <c r="O1" s="27"/>
    </row>
    <row r="2" spans="1:15" ht="21.95" customHeight="1" x14ac:dyDescent="0.25">
      <c r="A2" s="28" t="s">
        <v>24</v>
      </c>
      <c r="B2" s="28"/>
      <c r="C2" s="28"/>
      <c r="D2" s="28"/>
      <c r="E2" s="28"/>
      <c r="F2" s="28"/>
      <c r="G2" s="28"/>
      <c r="H2" s="28"/>
      <c r="I2" s="28"/>
      <c r="J2" s="28"/>
      <c r="K2" s="28"/>
      <c r="L2" s="28"/>
      <c r="M2" s="28"/>
      <c r="N2" s="28"/>
      <c r="O2" s="28"/>
    </row>
    <row r="3" spans="1:15" ht="21.95" customHeight="1" x14ac:dyDescent="0.25">
      <c r="A3" s="29" t="s">
        <v>16</v>
      </c>
      <c r="B3" s="29"/>
      <c r="C3" s="29"/>
      <c r="D3" s="29"/>
      <c r="E3" s="29"/>
      <c r="F3" s="29"/>
      <c r="G3" s="29"/>
      <c r="H3" s="29"/>
      <c r="I3" s="29"/>
      <c r="J3" s="29"/>
      <c r="K3" s="29"/>
      <c r="L3" s="29"/>
      <c r="M3" s="29"/>
      <c r="N3" s="29"/>
      <c r="O3" s="29"/>
    </row>
    <row r="4" spans="1:15" ht="21.95" customHeight="1" x14ac:dyDescent="0.25">
      <c r="A4" s="30" t="s">
        <v>20</v>
      </c>
      <c r="B4" s="30"/>
      <c r="C4" s="30"/>
      <c r="D4" s="30"/>
      <c r="E4" s="30"/>
      <c r="F4" s="30"/>
      <c r="G4" s="30"/>
      <c r="H4" s="30"/>
      <c r="I4" s="30"/>
      <c r="J4" s="30"/>
      <c r="K4" s="30"/>
      <c r="L4" s="30"/>
      <c r="M4" s="30"/>
      <c r="N4" s="30"/>
      <c r="O4" s="30"/>
    </row>
    <row r="5" spans="1:15" ht="21.95" customHeight="1" thickBot="1" x14ac:dyDescent="0.3">
      <c r="A5" s="31" t="s">
        <v>30</v>
      </c>
      <c r="B5" s="31"/>
      <c r="C5" s="31"/>
      <c r="D5" s="31"/>
      <c r="E5" s="31"/>
      <c r="F5" s="31"/>
      <c r="G5" s="31"/>
      <c r="H5" s="31"/>
      <c r="I5" s="31"/>
      <c r="J5" s="31"/>
      <c r="K5" s="31"/>
      <c r="L5" s="31"/>
      <c r="M5" s="31"/>
      <c r="N5" s="31"/>
      <c r="O5" s="31"/>
    </row>
    <row r="6" spans="1:15" ht="15.75" x14ac:dyDescent="0.25">
      <c r="A6" s="32" t="s">
        <v>0</v>
      </c>
      <c r="B6" s="33"/>
      <c r="C6" s="33"/>
      <c r="D6" s="33"/>
      <c r="E6" s="34"/>
      <c r="F6" s="35" t="s">
        <v>1</v>
      </c>
      <c r="G6" s="33"/>
      <c r="H6" s="33"/>
      <c r="I6" s="34"/>
      <c r="J6" s="36" t="s">
        <v>2</v>
      </c>
      <c r="K6" s="38" t="s">
        <v>3</v>
      </c>
      <c r="L6" s="39"/>
      <c r="M6" s="40"/>
      <c r="N6" s="23" t="s">
        <v>4</v>
      </c>
      <c r="O6" s="25" t="s">
        <v>5</v>
      </c>
    </row>
    <row r="7" spans="1:15" ht="77.25" customHeight="1" thickBot="1" x14ac:dyDescent="0.3">
      <c r="A7" s="6" t="s">
        <v>17</v>
      </c>
      <c r="B7" s="7" t="s">
        <v>18</v>
      </c>
      <c r="C7" s="7" t="s">
        <v>6</v>
      </c>
      <c r="D7" s="7" t="s">
        <v>7</v>
      </c>
      <c r="E7" s="7" t="s">
        <v>8</v>
      </c>
      <c r="F7" s="8" t="s">
        <v>9</v>
      </c>
      <c r="G7" s="7" t="s">
        <v>19</v>
      </c>
      <c r="H7" s="7" t="s">
        <v>10</v>
      </c>
      <c r="I7" s="7" t="s">
        <v>11</v>
      </c>
      <c r="J7" s="37"/>
      <c r="K7" s="7" t="s">
        <v>12</v>
      </c>
      <c r="L7" s="7" t="s">
        <v>13</v>
      </c>
      <c r="M7" s="7" t="s">
        <v>14</v>
      </c>
      <c r="N7" s="24"/>
      <c r="O7" s="26"/>
    </row>
    <row r="8" spans="1:15" s="1" customFormat="1" ht="31.5" x14ac:dyDescent="0.25">
      <c r="A8" s="13">
        <v>1</v>
      </c>
      <c r="B8" s="15" t="s">
        <v>23</v>
      </c>
      <c r="C8" s="2" t="s">
        <v>22</v>
      </c>
      <c r="D8" s="3">
        <v>1570.79</v>
      </c>
      <c r="E8" s="4">
        <v>1403.34</v>
      </c>
      <c r="F8" s="3">
        <f>+E8*30.4</f>
        <v>42661.535999999993</v>
      </c>
      <c r="G8" s="5">
        <f>336+(F8*8.3333%)</f>
        <v>3891.1137794879992</v>
      </c>
      <c r="H8" s="5">
        <v>0</v>
      </c>
      <c r="I8" s="4">
        <f>+F8*4%</f>
        <v>1706.4614399999998</v>
      </c>
      <c r="J8" s="3">
        <f t="shared" ref="J8" si="0">+F8+G8+H8+I8</f>
        <v>48259.11121948799</v>
      </c>
      <c r="K8" s="9">
        <v>9019.83</v>
      </c>
      <c r="L8" s="9">
        <v>771.17</v>
      </c>
      <c r="M8" s="5">
        <v>546.80999999999995</v>
      </c>
      <c r="N8" s="11">
        <f t="shared" ref="N8" si="1">SUM(K8:M8)</f>
        <v>10337.81</v>
      </c>
      <c r="O8" s="11">
        <f>+J8-N8</f>
        <v>37921.301219487992</v>
      </c>
    </row>
    <row r="9" spans="1:15" s="1" customFormat="1" ht="15.75" x14ac:dyDescent="0.25">
      <c r="A9" s="21">
        <v>1</v>
      </c>
      <c r="B9" s="15" t="s">
        <v>28</v>
      </c>
      <c r="C9" s="2" t="s">
        <v>22</v>
      </c>
      <c r="D9" s="3">
        <v>1542.72</v>
      </c>
      <c r="E9" s="4">
        <v>1403.34</v>
      </c>
      <c r="F9" s="3">
        <f>+E9*30.4</f>
        <v>42661.535999999993</v>
      </c>
      <c r="G9" s="5">
        <f>336+(F9*8.3333%)</f>
        <v>3891.1137794879992</v>
      </c>
      <c r="H9" s="5">
        <v>0</v>
      </c>
      <c r="I9" s="4">
        <v>0</v>
      </c>
      <c r="J9" s="3">
        <f>+F9+G9+H9+I9</f>
        <v>46552.649779487991</v>
      </c>
      <c r="K9" s="9">
        <v>8507.89</v>
      </c>
      <c r="L9" s="9">
        <v>743.01</v>
      </c>
      <c r="M9" s="5">
        <v>527.61</v>
      </c>
      <c r="N9" s="11">
        <f>SUM(K9:M9)</f>
        <v>9778.51</v>
      </c>
      <c r="O9" s="11">
        <f t="shared" ref="O9:O11" si="2">+J9-N9</f>
        <v>36774.139779487989</v>
      </c>
    </row>
    <row r="10" spans="1:15" s="1" customFormat="1" ht="15.75" x14ac:dyDescent="0.25">
      <c r="A10" s="22">
        <v>3</v>
      </c>
      <c r="B10" s="15" t="s">
        <v>29</v>
      </c>
      <c r="C10" s="2" t="s">
        <v>22</v>
      </c>
      <c r="D10" s="3">
        <v>792.06</v>
      </c>
      <c r="E10" s="4">
        <v>706.37</v>
      </c>
      <c r="F10" s="3">
        <f>+E10*30.4</f>
        <v>21473.647999999997</v>
      </c>
      <c r="G10" s="5">
        <f>336+(F10*8.3333%)</f>
        <v>2125.4635087839997</v>
      </c>
      <c r="H10" s="5">
        <v>0</v>
      </c>
      <c r="I10" s="4">
        <f>+F10*4%</f>
        <v>858.94591999999989</v>
      </c>
      <c r="J10" s="3">
        <f t="shared" ref="J10:J11" si="3">+F10+G10+H10+I10</f>
        <v>24458.057428783995</v>
      </c>
      <c r="K10" s="10">
        <v>3476.79</v>
      </c>
      <c r="L10" s="9">
        <v>372.85</v>
      </c>
      <c r="M10" s="10">
        <v>275.23</v>
      </c>
      <c r="N10" s="11">
        <f>SUM(K10:M10)</f>
        <v>4124.87</v>
      </c>
      <c r="O10" s="11">
        <f t="shared" si="2"/>
        <v>20333.187428783996</v>
      </c>
    </row>
    <row r="11" spans="1:15" s="1" customFormat="1" ht="15.75" x14ac:dyDescent="0.25">
      <c r="A11" s="22">
        <v>2</v>
      </c>
      <c r="B11" s="15" t="s">
        <v>29</v>
      </c>
      <c r="C11" s="2" t="s">
        <v>22</v>
      </c>
      <c r="D11" s="3">
        <v>792.06</v>
      </c>
      <c r="E11" s="4">
        <v>706.37</v>
      </c>
      <c r="F11" s="3">
        <f>+E11*30.4</f>
        <v>21473.647999999997</v>
      </c>
      <c r="G11" s="5">
        <f>336+(F11*8.3333%)</f>
        <v>2125.4635087839997</v>
      </c>
      <c r="H11" s="5">
        <v>0</v>
      </c>
      <c r="I11" s="4"/>
      <c r="J11" s="3">
        <f t="shared" si="3"/>
        <v>23599.111508783997</v>
      </c>
      <c r="K11" s="10">
        <v>3293.32</v>
      </c>
      <c r="L11" s="9">
        <v>358.68</v>
      </c>
      <c r="M11" s="10">
        <v>265.56728902199995</v>
      </c>
      <c r="N11" s="11">
        <f>SUM(K11:M11)</f>
        <v>3917.5672890219998</v>
      </c>
      <c r="O11" s="11">
        <f t="shared" si="2"/>
        <v>19681.544219761996</v>
      </c>
    </row>
    <row r="12" spans="1:15" s="18" customFormat="1" ht="15.75" x14ac:dyDescent="0.25">
      <c r="A12" s="16">
        <f>SUM(A8:A11)</f>
        <v>7</v>
      </c>
      <c r="B12" s="16" t="s">
        <v>15</v>
      </c>
      <c r="C12" s="17"/>
      <c r="D12" s="17">
        <f>SUM(D8:D11)</f>
        <v>4697.63</v>
      </c>
      <c r="E12" s="17">
        <f>SUM(E8:E11)</f>
        <v>4219.42</v>
      </c>
      <c r="F12" s="17">
        <f>SUM(F8:F11)</f>
        <v>128270.36799999999</v>
      </c>
      <c r="G12" s="17">
        <f>SUM(G8:G11)</f>
        <v>12033.154576543999</v>
      </c>
      <c r="H12" s="17"/>
      <c r="I12" s="17">
        <f t="shared" ref="I12:O12" si="4">SUM(I8:I11)</f>
        <v>2565.4073599999997</v>
      </c>
      <c r="J12" s="17">
        <f t="shared" si="4"/>
        <v>142868.92993654398</v>
      </c>
      <c r="K12" s="17">
        <f t="shared" si="4"/>
        <v>24297.83</v>
      </c>
      <c r="L12" s="17">
        <f t="shared" si="4"/>
        <v>2245.7099999999996</v>
      </c>
      <c r="M12" s="17">
        <f t="shared" si="4"/>
        <v>1615.2172890219999</v>
      </c>
      <c r="N12" s="17">
        <f t="shared" si="4"/>
        <v>28158.757289022</v>
      </c>
      <c r="O12" s="17">
        <f t="shared" si="4"/>
        <v>114710.17264752198</v>
      </c>
    </row>
    <row r="14" spans="1:15" ht="15.75" x14ac:dyDescent="0.25">
      <c r="A14" s="19" t="s">
        <v>25</v>
      </c>
      <c r="B14" s="20" t="s">
        <v>26</v>
      </c>
    </row>
    <row r="15" spans="1:15" x14ac:dyDescent="0.25">
      <c r="A15"/>
      <c r="B15" s="20" t="s">
        <v>27</v>
      </c>
    </row>
  </sheetData>
  <mergeCells count="11">
    <mergeCell ref="N6:N7"/>
    <mergeCell ref="O6:O7"/>
    <mergeCell ref="A1:O1"/>
    <mergeCell ref="A2:O2"/>
    <mergeCell ref="A3:O3"/>
    <mergeCell ref="A4:O4"/>
    <mergeCell ref="A5:O5"/>
    <mergeCell ref="A6:E6"/>
    <mergeCell ref="F6:I6"/>
    <mergeCell ref="J6:J7"/>
    <mergeCell ref="K6:M6"/>
  </mergeCells>
  <pageMargins left="0.31496062992125984" right="0.31496062992125984" top="1.9291338582677167" bottom="0.74803149606299213" header="0.31496062992125984" footer="0.31496062992125984"/>
  <pageSetup scale="60" orientation="landscape"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Ana_Maria</cp:lastModifiedBy>
  <cp:lastPrinted>2020-01-13T23:03:39Z</cp:lastPrinted>
  <dcterms:created xsi:type="dcterms:W3CDTF">2019-04-15T21:14:22Z</dcterms:created>
  <dcterms:modified xsi:type="dcterms:W3CDTF">2020-01-13T23:12:13Z</dcterms:modified>
</cp:coreProperties>
</file>